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" yWindow="13" windowWidth="12109" windowHeight="9609" activeTab="0"/>
  </bookViews>
  <sheets>
    <sheet name="Foglio1" sheetId="1" r:id="rId1"/>
  </sheets>
  <definedNames>
    <definedName name="_xlnm.Print_Area" localSheetId="0">'Foglio1'!$A$1:$I$56</definedName>
  </definedNames>
  <calcPr fullCalcOnLoad="1"/>
</workbook>
</file>

<file path=xl/sharedStrings.xml><?xml version="1.0" encoding="utf-8"?>
<sst xmlns="http://schemas.openxmlformats.org/spreadsheetml/2006/main" count="35" uniqueCount="34">
  <si>
    <t>acconto già versato</t>
  </si>
  <si>
    <t>codici x dipendenti</t>
  </si>
  <si>
    <t>da n. 0 a n. 100 dipendenti a</t>
  </si>
  <si>
    <t>da n. 101 a n. 300 dipendenti a</t>
  </si>
  <si>
    <t>da n. 301 a n. 600 dipendenti a</t>
  </si>
  <si>
    <t>oltre n. 601  dipendenti a</t>
  </si>
  <si>
    <t>tasso istat</t>
  </si>
  <si>
    <t>quota "pro fatturato"</t>
  </si>
  <si>
    <t>quota fissa per spese generali</t>
  </si>
  <si>
    <t>contributo pro-capite</t>
  </si>
  <si>
    <t>totale contributo</t>
  </si>
  <si>
    <t>inserire qui il numero della propria forza lavoro</t>
  </si>
  <si>
    <t>inserire qui il fatturato</t>
  </si>
  <si>
    <t>* I parametri che determinano questo importo andranno indicizzati a Gennaio 2013 secondo i valori ISTAT (vedere il prospetto quote associative)</t>
  </si>
  <si>
    <t xml:space="preserve"> sulla quota associativa dell'anno di riferimento.</t>
  </si>
  <si>
    <t>Le domande di ammissione dovranno essere accompagnate dal versamento di un acconto pari a € 800,00</t>
  </si>
  <si>
    <t xml:space="preserve">questa è la quota associativa 2018 (scontata al 50%) per le aziende che presenteranno richiesta di associazione entro il 2 febbraio 2018       </t>
  </si>
  <si>
    <t>Quota fissa e contributo scalare pro capite, sono indicizzati annualmente secondo i parametri ISTAT del costo della vita (Delibera Assemblea Generale dei soci ACIMIT del 29 aprile 1986).</t>
  </si>
  <si>
    <t>fatturato da 30.987.001 a 61.975.000 € per 0,0077%</t>
  </si>
  <si>
    <t>fatturato da 61.975.001 a 92.962.000 € per 0,0037%</t>
  </si>
  <si>
    <t>fatturato oltre i 92.962.001 € per 0,0018%</t>
  </si>
  <si>
    <t>totale quota associativa 2023</t>
  </si>
  <si>
    <t>*</t>
  </si>
  <si>
    <t>* la presente quota non tiene conto degli adeguamenti annuali indicati nel prospetto delle quote associative che saranno, comunque, imputati al momento del calcolo effettivo della quota associativa</t>
  </si>
  <si>
    <t>* questa è la quota associativa 2023 per le aziende che presenteranno richiesta di associazione entro il 3 novembre 2023</t>
  </si>
  <si>
    <t>totale quota associativa 2024 secondo i parametri contributivi 2023</t>
  </si>
  <si>
    <t>CALCOLO QUOTA ASSOCIATIVA SECONDO I PARAMETRI 2024</t>
  </si>
  <si>
    <t>Milano, 01/01/2024</t>
  </si>
  <si>
    <t>Calcolo del contributo per l'anno 2024</t>
  </si>
  <si>
    <t>fatturato da 0 a 2.582.000 € per 0,0268%</t>
  </si>
  <si>
    <t>fatturato da 2.582.001 a 5.164.000 € per 0,0228%</t>
  </si>
  <si>
    <t>fatturato da 5.164.001 a 10.329.000 € per 0,0191%</t>
  </si>
  <si>
    <t>fatturato da 10.329.001 a 20.658.000 € per 0,0155%</t>
  </si>
  <si>
    <t>fatturato da 20.658.001 a 30.987.000 € per 0,0116%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</si>
</sst>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* #,##0_-;_-* #,##0\-;_-* &quot;-&quot;_-;_-@_-"/>
    <numFmt numFmtId="184" formatCode="_-&quot;F&quot;\ * #,##0.00_-;_-&quot;F&quot;\ * #,##0.00\-;_-&quot;F&quot;\ * &quot;-&quot;??_-;_-@_-"/>
    <numFmt numFmtId="185" formatCode="_-* #,##0.00_-;_-* #,##0.00\-;_-* &quot;-&quot;??_-;_-@_-"/>
    <numFmt numFmtId="186" formatCode="#,##0,000"/>
    <numFmt numFmtId="187" formatCode="#,##0.000"/>
    <numFmt numFmtId="188" formatCode="#,##0.000.000"/>
    <numFmt numFmtId="189" formatCode="&quot;€&quot;\ #.##000;\-&quot;€&quot;\ #.##000"/>
    <numFmt numFmtId="190" formatCode="_-* #,##0.0_-;_-* #,##0.0\-;_-* &quot;-&quot;_-;_-@_-"/>
    <numFmt numFmtId="191" formatCode="_-* #,##0.00_-;_-* #,##0.00\-;_-* &quot;-&quot;_-;_-@_-"/>
    <numFmt numFmtId="192" formatCode="&quot;€&quot;\ #,##0.0;\-&quot;€&quot;\ #,##0.0"/>
    <numFmt numFmtId="193" formatCode="&quot;€&quot;\ #,##0.000;\-&quot;€&quot;\ #,##0.000"/>
    <numFmt numFmtId="194" formatCode="d\ mmmm\ yyyy"/>
    <numFmt numFmtId="195" formatCode="dd:mm:yy"/>
    <numFmt numFmtId="196" formatCode="dd:mm:yyyy"/>
    <numFmt numFmtId="197" formatCode="[$€-2]\ #,##0.00"/>
    <numFmt numFmtId="198" formatCode="&quot;Sì&quot;;&quot;Sì&quot;;&quot;No&quot;"/>
    <numFmt numFmtId="199" formatCode="&quot;Vero&quot;;&quot;Vero&quot;;&quot;Falso&quot;"/>
    <numFmt numFmtId="200" formatCode="&quot;Attivo&quot;;&quot;Attivo&quot;;&quot;Inattivo&quot;"/>
    <numFmt numFmtId="201" formatCode="[$€-2]\ #.##000_);[Red]\([$€-2]\ #.##000\)"/>
    <numFmt numFmtId="202" formatCode="#,##0.00_ ;\-#,##0.00\ 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0"/>
      <color indexed="13"/>
      <name val="Arial"/>
      <family val="2"/>
    </font>
    <font>
      <b/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3"/>
      <name val="Arial"/>
      <family val="2"/>
    </font>
    <font>
      <b/>
      <sz val="14"/>
      <color indexed="13"/>
      <name val="Arial"/>
      <family val="2"/>
    </font>
    <font>
      <b/>
      <i/>
      <sz val="10"/>
      <color indexed="13"/>
      <name val="Arial"/>
      <family val="2"/>
    </font>
    <font>
      <i/>
      <sz val="10"/>
      <color indexed="1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4"/>
      <color indexed="22"/>
      <name val="Arial"/>
      <family val="2"/>
    </font>
    <font>
      <b/>
      <sz val="7.5"/>
      <color indexed="8"/>
      <name val="Arial"/>
      <family val="0"/>
    </font>
    <font>
      <b/>
      <i/>
      <sz val="7.5"/>
      <color indexed="8"/>
      <name val="Arial"/>
      <family val="0"/>
    </font>
    <font>
      <sz val="7.5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b/>
      <sz val="14"/>
      <color rgb="FFFFFF00"/>
      <name val="Arial"/>
      <family val="2"/>
    </font>
    <font>
      <b/>
      <sz val="14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  <font>
      <b/>
      <i/>
      <sz val="10"/>
      <color rgb="FFFFFF00"/>
      <name val="Arial"/>
      <family val="2"/>
    </font>
    <font>
      <i/>
      <sz val="10"/>
      <color rgb="FFFFFF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5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 quotePrefix="1">
      <alignment horizontal="left"/>
      <protection/>
    </xf>
    <xf numFmtId="7" fontId="8" fillId="33" borderId="10" xfId="0" applyNumberFormat="1" applyFont="1" applyFill="1" applyBorder="1" applyAlignment="1" applyProtection="1">
      <alignment horizontal="left" vertical="center"/>
      <protection locked="0"/>
    </xf>
    <xf numFmtId="0" fontId="9" fillId="34" borderId="11" xfId="0" applyNumberFormat="1" applyFont="1" applyFill="1" applyBorder="1" applyAlignment="1" applyProtection="1">
      <alignment horizontal="right" vertical="center" wrapText="1"/>
      <protection/>
    </xf>
    <xf numFmtId="0" fontId="7" fillId="34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Border="1" applyAlignment="1" applyProtection="1">
      <alignment horizontal="right" vertical="center" wrapText="1"/>
      <protection/>
    </xf>
    <xf numFmtId="7" fontId="8" fillId="0" borderId="0" xfId="0" applyNumberFormat="1" applyFont="1" applyFill="1" applyBorder="1" applyAlignment="1" applyProtection="1">
      <alignment horizontal="left" vertical="center"/>
      <protection/>
    </xf>
    <xf numFmtId="0" fontId="59" fillId="35" borderId="13" xfId="0" applyNumberFormat="1" applyFont="1" applyFill="1" applyBorder="1" applyAlignment="1" applyProtection="1">
      <alignment horizontal="right" vertical="center" wrapText="1"/>
      <protection/>
    </xf>
    <xf numFmtId="0" fontId="59" fillId="35" borderId="13" xfId="0" applyFont="1" applyFill="1" applyBorder="1" applyAlignment="1" applyProtection="1">
      <alignment horizontal="right" vertical="center" wrapText="1"/>
      <protection/>
    </xf>
    <xf numFmtId="0" fontId="60" fillId="35" borderId="13" xfId="0" applyFont="1" applyFill="1" applyBorder="1" applyAlignment="1" applyProtection="1">
      <alignment vertical="center" wrapText="1"/>
      <protection/>
    </xf>
    <xf numFmtId="7" fontId="61" fillId="35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60" fillId="36" borderId="12" xfId="0" applyFont="1" applyFill="1" applyBorder="1" applyAlignment="1" applyProtection="1">
      <alignment vertical="center" wrapText="1"/>
      <protection/>
    </xf>
    <xf numFmtId="7" fontId="61" fillId="36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/>
      <protection/>
    </xf>
    <xf numFmtId="4" fontId="4" fillId="37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left"/>
      <protection/>
    </xf>
    <xf numFmtId="7" fontId="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97" fontId="0" fillId="0" borderId="0" xfId="0" applyNumberFormat="1" applyFont="1" applyAlignment="1" applyProtection="1">
      <alignment horizontal="left"/>
      <protection/>
    </xf>
    <xf numFmtId="202" fontId="0" fillId="0" borderId="0" xfId="0" applyNumberFormat="1" applyFont="1" applyBorder="1" applyAlignment="1" applyProtection="1">
      <alignment horizontal="left"/>
      <protection/>
    </xf>
    <xf numFmtId="4" fontId="4" fillId="38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4" fontId="4" fillId="38" borderId="16" xfId="0" applyNumberFormat="1" applyFont="1" applyFill="1" applyBorder="1" applyAlignment="1" applyProtection="1">
      <alignment horizontal="center"/>
      <protection/>
    </xf>
    <xf numFmtId="4" fontId="4" fillId="38" borderId="17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191" fontId="0" fillId="0" borderId="0" xfId="47" applyNumberFormat="1" applyFont="1" applyBorder="1" applyAlignment="1" applyProtection="1">
      <alignment/>
      <protection/>
    </xf>
    <xf numFmtId="7" fontId="0" fillId="0" borderId="18" xfId="0" applyNumberFormat="1" applyFont="1" applyBorder="1" applyAlignment="1" applyProtection="1">
      <alignment horizontal="left"/>
      <protection/>
    </xf>
    <xf numFmtId="7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7" fontId="0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8" fillId="39" borderId="10" xfId="0" applyNumberFormat="1" applyFont="1" applyFill="1" applyBorder="1" applyAlignment="1" applyProtection="1">
      <alignment horizontal="left" vertical="center"/>
      <protection locked="0"/>
    </xf>
    <xf numFmtId="0" fontId="7" fillId="40" borderId="11" xfId="0" applyNumberFormat="1" applyFont="1" applyFill="1" applyBorder="1" applyAlignment="1" applyProtection="1">
      <alignment horizontal="right" vertical="center" wrapText="1"/>
      <protection/>
    </xf>
    <xf numFmtId="0" fontId="7" fillId="40" borderId="12" xfId="0" applyNumberFormat="1" applyFont="1" applyFill="1" applyBorder="1" applyAlignment="1" applyProtection="1">
      <alignment horizontal="right" vertical="center" wrapText="1"/>
      <protection/>
    </xf>
    <xf numFmtId="7" fontId="10" fillId="39" borderId="19" xfId="0" applyNumberFormat="1" applyFont="1" applyFill="1" applyBorder="1" applyAlignment="1" applyProtection="1">
      <alignment horizontal="right" vertical="center" wrapText="1"/>
      <protection/>
    </xf>
    <xf numFmtId="0" fontId="10" fillId="39" borderId="2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Alignment="1" applyProtection="1">
      <alignment horizontal="left"/>
      <protection/>
    </xf>
    <xf numFmtId="3" fontId="1" fillId="0" borderId="0" xfId="0" applyNumberFormat="1" applyFont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left"/>
      <protection/>
    </xf>
    <xf numFmtId="4" fontId="0" fillId="0" borderId="18" xfId="0" applyNumberFormat="1" applyFont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 horizontal="left"/>
      <protection/>
    </xf>
    <xf numFmtId="7" fontId="62" fillId="41" borderId="19" xfId="0" applyNumberFormat="1" applyFont="1" applyFill="1" applyBorder="1" applyAlignment="1" applyProtection="1">
      <alignment horizontal="right" vertical="center" wrapText="1"/>
      <protection/>
    </xf>
    <xf numFmtId="0" fontId="62" fillId="41" borderId="20" xfId="0" applyFont="1" applyFill="1" applyBorder="1" applyAlignment="1" applyProtection="1">
      <alignment horizontal="left" vertical="center"/>
      <protection/>
    </xf>
    <xf numFmtId="0" fontId="63" fillId="41" borderId="21" xfId="0" applyFont="1" applyFill="1" applyBorder="1" applyAlignment="1" applyProtection="1">
      <alignment horizontal="right" vertical="center"/>
      <protection/>
    </xf>
    <xf numFmtId="0" fontId="64" fillId="41" borderId="19" xfId="0" applyFont="1" applyFill="1" applyBorder="1" applyAlignment="1">
      <alignment horizontal="right" vertical="center"/>
    </xf>
    <xf numFmtId="0" fontId="1" fillId="39" borderId="21" xfId="0" applyFont="1" applyFill="1" applyBorder="1" applyAlignment="1" applyProtection="1">
      <alignment horizontal="right" vertical="center"/>
      <protection/>
    </xf>
    <xf numFmtId="0" fontId="1" fillId="0" borderId="19" xfId="0" applyFont="1" applyBorder="1" applyAlignment="1">
      <alignment horizontal="right" vertical="center"/>
    </xf>
    <xf numFmtId="0" fontId="64" fillId="41" borderId="22" xfId="0" applyNumberFormat="1" applyFont="1" applyFill="1" applyBorder="1" applyAlignment="1" applyProtection="1">
      <alignment horizontal="center" vertical="center" wrapText="1"/>
      <protection/>
    </xf>
    <xf numFmtId="0" fontId="64" fillId="41" borderId="13" xfId="0" applyFont="1" applyFill="1" applyBorder="1" applyAlignment="1">
      <alignment horizontal="center" vertical="center"/>
    </xf>
    <xf numFmtId="0" fontId="64" fillId="41" borderId="23" xfId="0" applyFont="1" applyFill="1" applyBorder="1" applyAlignment="1">
      <alignment horizontal="center" vertical="center"/>
    </xf>
    <xf numFmtId="0" fontId="0" fillId="39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9" fillId="36" borderId="11" xfId="0" applyNumberFormat="1" applyFont="1" applyFill="1" applyBorder="1" applyAlignment="1" applyProtection="1">
      <alignment horizontal="right" vertical="center" wrapText="1"/>
      <protection/>
    </xf>
    <xf numFmtId="0" fontId="59" fillId="36" borderId="12" xfId="0" applyFont="1" applyFill="1" applyBorder="1" applyAlignment="1" applyProtection="1">
      <alignment horizontal="right" vertical="center" wrapText="1"/>
      <protection/>
    </xf>
    <xf numFmtId="0" fontId="59" fillId="36" borderId="12" xfId="0" applyFont="1" applyFill="1" applyBorder="1" applyAlignment="1" applyProtection="1">
      <alignment vertical="center" wrapText="1"/>
      <protection/>
    </xf>
    <xf numFmtId="0" fontId="65" fillId="36" borderId="22" xfId="0" applyFont="1" applyFill="1" applyBorder="1" applyAlignment="1" applyProtection="1">
      <alignment vertical="center" wrapText="1"/>
      <protection/>
    </xf>
    <xf numFmtId="0" fontId="66" fillId="36" borderId="13" xfId="0" applyFont="1" applyFill="1" applyBorder="1" applyAlignment="1">
      <alignment vertical="center" wrapText="1"/>
    </xf>
    <xf numFmtId="0" fontId="66" fillId="36" borderId="23" xfId="0" applyFont="1" applyFill="1" applyBorder="1" applyAlignment="1">
      <alignment vertical="center" wrapText="1"/>
    </xf>
    <xf numFmtId="0" fontId="0" fillId="0" borderId="0" xfId="0" applyFont="1" applyAlignment="1">
      <alignment vertical="top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schede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schede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8</xdr:col>
      <xdr:colOff>9525</xdr:colOff>
      <xdr:row>1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1925" y="66675"/>
          <a:ext cx="676275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Associazione Costruttori Italiani di Macchinario per L’Industria Tessile
</a:t>
          </a:r>
          <a:r>
            <a:rPr lang="en-US" cap="none" sz="75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Association of Italian Textile Machinery Manufacturers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Via Tevere 1, 20123 Milano (Italia)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+39 024693611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info@acimit.it,
www.acimit.it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C.F. : 80103310159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</xdr:colOff>
      <xdr:row>40</xdr:row>
      <xdr:rowOff>123825</xdr:rowOff>
    </xdr:from>
    <xdr:to>
      <xdr:col>2</xdr:col>
      <xdr:colOff>266700</xdr:colOff>
      <xdr:row>40</xdr:row>
      <xdr:rowOff>352425</xdr:rowOff>
    </xdr:to>
    <xdr:sp>
      <xdr:nvSpPr>
        <xdr:cNvPr id="2" name="AutoShape 20"/>
        <xdr:cNvSpPr>
          <a:spLocks/>
        </xdr:cNvSpPr>
      </xdr:nvSpPr>
      <xdr:spPr>
        <a:xfrm>
          <a:off x="2276475" y="3124200"/>
          <a:ext cx="219075" cy="228600"/>
        </a:xfrm>
        <a:prstGeom prst="rightArrow">
          <a:avLst/>
        </a:prstGeom>
        <a:solidFill>
          <a:srgbClr val="003366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0</xdr:row>
      <xdr:rowOff>38100</xdr:rowOff>
    </xdr:from>
    <xdr:to>
      <xdr:col>2</xdr:col>
      <xdr:colOff>219075</xdr:colOff>
      <xdr:row>0</xdr:row>
      <xdr:rowOff>790575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2343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7</xdr:row>
      <xdr:rowOff>114300</xdr:rowOff>
    </xdr:from>
    <xdr:to>
      <xdr:col>2</xdr:col>
      <xdr:colOff>276225</xdr:colOff>
      <xdr:row>7</xdr:row>
      <xdr:rowOff>342900</xdr:rowOff>
    </xdr:to>
    <xdr:sp>
      <xdr:nvSpPr>
        <xdr:cNvPr id="4" name="AutoShape 20"/>
        <xdr:cNvSpPr>
          <a:spLocks/>
        </xdr:cNvSpPr>
      </xdr:nvSpPr>
      <xdr:spPr>
        <a:xfrm>
          <a:off x="2286000" y="2476500"/>
          <a:ext cx="219075" cy="228600"/>
        </a:xfrm>
        <a:prstGeom prst="rightArrow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6"/>
  <sheetViews>
    <sheetView tabSelected="1" zoomScalePageLayoutView="0" workbookViewId="0" topLeftCell="A1">
      <selection activeCell="D8" sqref="D8"/>
    </sheetView>
  </sheetViews>
  <sheetFormatPr defaultColWidth="8.8515625" defaultRowHeight="12.75"/>
  <cols>
    <col min="1" max="1" width="2.421875" style="22" customWidth="1"/>
    <col min="2" max="2" width="31.140625" style="22" customWidth="1"/>
    <col min="3" max="3" width="4.7109375" style="22" customWidth="1"/>
    <col min="4" max="4" width="24.00390625" style="22" customWidth="1"/>
    <col min="5" max="5" width="4.8515625" style="22" customWidth="1"/>
    <col min="6" max="6" width="6.57421875" style="22" customWidth="1"/>
    <col min="7" max="7" width="13.140625" style="22" bestFit="1" customWidth="1"/>
    <col min="8" max="8" width="16.8515625" style="22" customWidth="1"/>
    <col min="9" max="9" width="3.00390625" style="42" customWidth="1"/>
    <col min="10" max="10" width="6.8515625" style="22" customWidth="1"/>
    <col min="11" max="11" width="19.00390625" style="23" hidden="1" customWidth="1"/>
    <col min="12" max="12" width="6.8515625" style="22" customWidth="1"/>
    <col min="13" max="13" width="8.8515625" style="22" customWidth="1"/>
    <col min="14" max="16384" width="8.8515625" style="22" customWidth="1"/>
  </cols>
  <sheetData>
    <row r="1" ht="100.5" customHeight="1"/>
    <row r="2" spans="2:11" ht="10.5" customHeight="1">
      <c r="B2" s="1"/>
      <c r="C2" s="1"/>
      <c r="D2" s="24"/>
      <c r="E2" s="24"/>
      <c r="F2" s="25"/>
      <c r="G2" s="24"/>
      <c r="I2" s="63"/>
      <c r="J2" s="27"/>
      <c r="K2" s="28"/>
    </row>
    <row r="3" spans="2:11" ht="15">
      <c r="B3" s="1" t="s">
        <v>27</v>
      </c>
      <c r="C3" s="1"/>
      <c r="D3" s="24"/>
      <c r="E3" s="24"/>
      <c r="F3" s="25"/>
      <c r="G3" s="24"/>
      <c r="I3" s="63"/>
      <c r="J3" s="27"/>
      <c r="K3" s="28"/>
    </row>
    <row r="4" spans="2:11" ht="12.75" customHeight="1">
      <c r="B4" s="29"/>
      <c r="C4" s="29"/>
      <c r="D4" s="27"/>
      <c r="E4" s="30"/>
      <c r="G4" s="24"/>
      <c r="H4" s="26"/>
      <c r="I4" s="63"/>
      <c r="J4" s="27"/>
      <c r="K4" s="28"/>
    </row>
    <row r="5" spans="4:11" ht="14.25" customHeight="1">
      <c r="D5" s="2" t="s">
        <v>26</v>
      </c>
      <c r="F5" s="27"/>
      <c r="G5" s="24"/>
      <c r="H5" s="26"/>
      <c r="I5" s="63"/>
      <c r="J5" s="27"/>
      <c r="K5" s="28"/>
    </row>
    <row r="6" spans="2:11" ht="13.5" thickBot="1">
      <c r="B6" s="29"/>
      <c r="C6" s="29"/>
      <c r="D6" s="31"/>
      <c r="E6" s="3"/>
      <c r="F6" s="24"/>
      <c r="G6" s="24"/>
      <c r="H6" s="26"/>
      <c r="I6" s="64"/>
      <c r="K6" s="28" t="s">
        <v>0</v>
      </c>
    </row>
    <row r="7" spans="2:11" ht="19.5" customHeight="1" thickBot="1">
      <c r="B7" s="4"/>
      <c r="C7" s="4"/>
      <c r="D7" s="25"/>
      <c r="E7" s="25"/>
      <c r="F7" s="25"/>
      <c r="G7" s="25"/>
      <c r="H7" s="32"/>
      <c r="I7" s="65"/>
      <c r="K7" s="33">
        <f>H37/2</f>
        <v>1511.7</v>
      </c>
    </row>
    <row r="8" spans="2:11" ht="36.75" customHeight="1" thickBot="1">
      <c r="B8" s="59" t="s">
        <v>11</v>
      </c>
      <c r="C8" s="60"/>
      <c r="D8" s="58">
        <v>20</v>
      </c>
      <c r="E8" s="25"/>
      <c r="G8" s="34"/>
      <c r="I8" s="66"/>
      <c r="K8" s="30"/>
    </row>
    <row r="9" spans="2:11" ht="13.5" customHeight="1" hidden="1">
      <c r="B9" s="5" t="s">
        <v>28</v>
      </c>
      <c r="C9" s="5"/>
      <c r="D9" s="35"/>
      <c r="E9" s="25"/>
      <c r="F9" s="19"/>
      <c r="G9" s="25"/>
      <c r="H9" s="36"/>
      <c r="I9" s="66"/>
      <c r="K9" s="30"/>
    </row>
    <row r="10" spans="2:11" ht="13.5" customHeight="1" hidden="1">
      <c r="B10" s="37" t="s">
        <v>8</v>
      </c>
      <c r="C10" s="37"/>
      <c r="D10" s="38"/>
      <c r="E10" s="25"/>
      <c r="F10" s="25"/>
      <c r="G10" s="25"/>
      <c r="H10" s="36">
        <v>2196</v>
      </c>
      <c r="I10" s="66"/>
      <c r="K10" s="30" t="s">
        <v>1</v>
      </c>
    </row>
    <row r="11" spans="2:11" ht="13.5" customHeight="1" hidden="1" thickBot="1">
      <c r="B11" s="37" t="s">
        <v>9</v>
      </c>
      <c r="C11" s="37"/>
      <c r="D11" s="35"/>
      <c r="E11" s="25"/>
      <c r="F11" s="19"/>
      <c r="G11" s="25"/>
      <c r="H11" s="36"/>
      <c r="I11" s="66"/>
      <c r="K11" s="30"/>
    </row>
    <row r="12" spans="2:12" ht="13.5" customHeight="1" hidden="1">
      <c r="B12" s="25"/>
      <c r="C12" s="25"/>
      <c r="D12" s="38"/>
      <c r="E12" s="19" t="s">
        <v>2</v>
      </c>
      <c r="F12" s="39">
        <f>K12</f>
        <v>7.87</v>
      </c>
      <c r="G12" s="29">
        <f>IF(D8&lt;100,D8,100)</f>
        <v>20</v>
      </c>
      <c r="H12" s="40">
        <f>G12*K12</f>
        <v>157.4</v>
      </c>
      <c r="I12" s="66"/>
      <c r="K12" s="41">
        <v>7.87</v>
      </c>
      <c r="L12" s="22" t="s">
        <v>6</v>
      </c>
    </row>
    <row r="13" spans="2:11" ht="13.5" customHeight="1" hidden="1">
      <c r="B13" s="29"/>
      <c r="C13" s="29"/>
      <c r="D13" s="38"/>
      <c r="E13" s="18"/>
      <c r="F13" s="42"/>
      <c r="G13" s="29">
        <f>D8-G12</f>
        <v>0</v>
      </c>
      <c r="H13" s="36"/>
      <c r="I13" s="66"/>
      <c r="K13" s="43"/>
    </row>
    <row r="14" spans="2:11" ht="13.5" customHeight="1" hidden="1">
      <c r="B14" s="29"/>
      <c r="C14" s="29"/>
      <c r="D14" s="38"/>
      <c r="E14" s="19" t="s">
        <v>3</v>
      </c>
      <c r="F14" s="39">
        <f>K14</f>
        <v>5.54</v>
      </c>
      <c r="G14" s="29">
        <f>IF(G13&lt;200,G13,200)</f>
        <v>0</v>
      </c>
      <c r="H14" s="36">
        <f>G14*K14</f>
        <v>0</v>
      </c>
      <c r="I14" s="66"/>
      <c r="K14" s="43">
        <v>5.54</v>
      </c>
    </row>
    <row r="15" spans="2:11" ht="13.5" customHeight="1" hidden="1">
      <c r="B15" s="29"/>
      <c r="C15" s="29"/>
      <c r="D15" s="38"/>
      <c r="E15" s="18"/>
      <c r="F15" s="42"/>
      <c r="G15" s="29">
        <f>G13-G14</f>
        <v>0</v>
      </c>
      <c r="H15" s="36"/>
      <c r="I15" s="66"/>
      <c r="K15" s="43"/>
    </row>
    <row r="16" spans="2:11" ht="13.5" customHeight="1" hidden="1">
      <c r="B16" s="29"/>
      <c r="C16" s="29"/>
      <c r="D16" s="38"/>
      <c r="E16" s="19" t="s">
        <v>4</v>
      </c>
      <c r="F16" s="39">
        <f>K16</f>
        <v>3.14</v>
      </c>
      <c r="G16" s="29">
        <f>IF(G15&lt;300,G15,300)</f>
        <v>0</v>
      </c>
      <c r="H16" s="36">
        <f>G16*K16</f>
        <v>0</v>
      </c>
      <c r="I16" s="66"/>
      <c r="K16" s="43">
        <v>3.14</v>
      </c>
    </row>
    <row r="17" spans="2:11" ht="13.5" customHeight="1" hidden="1">
      <c r="B17" s="29"/>
      <c r="C17" s="29"/>
      <c r="D17" s="38"/>
      <c r="E17" s="19"/>
      <c r="F17" s="42"/>
      <c r="G17" s="29"/>
      <c r="H17" s="36"/>
      <c r="I17" s="66"/>
      <c r="K17" s="43"/>
    </row>
    <row r="18" spans="2:11" ht="13.5" customHeight="1" hidden="1" thickBot="1">
      <c r="B18" s="29"/>
      <c r="C18" s="29"/>
      <c r="D18" s="35"/>
      <c r="E18" s="19" t="s">
        <v>5</v>
      </c>
      <c r="F18" s="39">
        <f>K18</f>
        <v>1.58</v>
      </c>
      <c r="G18" s="29">
        <f>G15-G16</f>
        <v>0</v>
      </c>
      <c r="H18" s="36">
        <f>G18*K18</f>
        <v>0</v>
      </c>
      <c r="I18" s="66"/>
      <c r="K18" s="44">
        <v>1.58</v>
      </c>
    </row>
    <row r="19" spans="2:11" ht="13.5" customHeight="1" hidden="1">
      <c r="B19" s="29"/>
      <c r="C19" s="29"/>
      <c r="D19" s="35"/>
      <c r="E19" s="25"/>
      <c r="F19" s="19"/>
      <c r="G19" s="29"/>
      <c r="H19" s="36"/>
      <c r="I19" s="66"/>
      <c r="J19" s="45"/>
      <c r="K19" s="30"/>
    </row>
    <row r="20" spans="2:11" ht="13.5" customHeight="1" hidden="1">
      <c r="B20" s="29" t="s">
        <v>7</v>
      </c>
      <c r="C20" s="29"/>
      <c r="D20" s="35"/>
      <c r="E20" s="29"/>
      <c r="F20" s="19"/>
      <c r="G20" s="29"/>
      <c r="H20" s="36"/>
      <c r="I20" s="66"/>
      <c r="J20" s="4"/>
      <c r="K20" s="30"/>
    </row>
    <row r="21" spans="2:11" ht="13.5" customHeight="1" hidden="1">
      <c r="B21" s="6"/>
      <c r="C21" s="6"/>
      <c r="D21" s="38"/>
      <c r="E21" s="25"/>
      <c r="F21" s="18" t="s">
        <v>29</v>
      </c>
      <c r="G21" s="46">
        <f>IF(D41&lt;2582000,D41,2582000)</f>
        <v>2500000</v>
      </c>
      <c r="H21" s="36">
        <f>G21*0.000268</f>
        <v>670</v>
      </c>
      <c r="I21" s="66"/>
      <c r="K21" s="28"/>
    </row>
    <row r="22" spans="2:11" ht="13.5" customHeight="1" hidden="1">
      <c r="B22" s="29"/>
      <c r="C22" s="29"/>
      <c r="D22" s="35"/>
      <c r="E22" s="25"/>
      <c r="F22" s="19"/>
      <c r="G22" s="46">
        <f>D41-G21</f>
        <v>0</v>
      </c>
      <c r="H22" s="36"/>
      <c r="I22" s="66"/>
      <c r="J22" s="4"/>
      <c r="K22" s="30"/>
    </row>
    <row r="23" spans="2:11" ht="13.5" customHeight="1" hidden="1">
      <c r="B23" s="29"/>
      <c r="C23" s="29"/>
      <c r="D23" s="35"/>
      <c r="E23" s="25"/>
      <c r="F23" s="19" t="s">
        <v>30</v>
      </c>
      <c r="G23" s="46">
        <f>IF(G22&lt;2582000,G22,2582000)</f>
        <v>0</v>
      </c>
      <c r="H23" s="36">
        <f>G23*0.000228</f>
        <v>0</v>
      </c>
      <c r="I23" s="66"/>
      <c r="J23" s="4"/>
      <c r="K23" s="30"/>
    </row>
    <row r="24" spans="2:10" ht="13.5" customHeight="1" hidden="1">
      <c r="B24" s="29"/>
      <c r="C24" s="29"/>
      <c r="D24" s="35"/>
      <c r="E24" s="25"/>
      <c r="F24" s="19"/>
      <c r="G24" s="46">
        <f>G22-G23</f>
        <v>0</v>
      </c>
      <c r="H24" s="36"/>
      <c r="I24" s="66"/>
      <c r="J24" s="4"/>
    </row>
    <row r="25" spans="2:10" ht="13.5" customHeight="1" hidden="1">
      <c r="B25" s="29"/>
      <c r="C25" s="29"/>
      <c r="D25" s="35"/>
      <c r="E25" s="25"/>
      <c r="F25" s="19" t="s">
        <v>31</v>
      </c>
      <c r="G25" s="46">
        <f>IF(G24&lt;5165000,G24,5165000)</f>
        <v>0</v>
      </c>
      <c r="H25" s="36">
        <f>G25*0.000191</f>
        <v>0</v>
      </c>
      <c r="I25" s="66"/>
      <c r="J25" s="4"/>
    </row>
    <row r="26" spans="2:10" ht="13.5" customHeight="1" hidden="1">
      <c r="B26" s="29"/>
      <c r="C26" s="29"/>
      <c r="D26" s="35"/>
      <c r="E26" s="25"/>
      <c r="F26" s="19"/>
      <c r="G26" s="46">
        <f>G24-G25</f>
        <v>0</v>
      </c>
      <c r="H26" s="36"/>
      <c r="I26" s="66"/>
      <c r="J26" s="4"/>
    </row>
    <row r="27" spans="2:10" ht="13.5" customHeight="1" hidden="1">
      <c r="B27" s="29"/>
      <c r="C27" s="29"/>
      <c r="D27" s="35"/>
      <c r="E27" s="25"/>
      <c r="F27" s="19" t="s">
        <v>32</v>
      </c>
      <c r="G27" s="46">
        <f>IF(G26&lt;10329000,G26,10329000)</f>
        <v>0</v>
      </c>
      <c r="H27" s="36">
        <f>G27*0.000155</f>
        <v>0</v>
      </c>
      <c r="I27" s="66"/>
      <c r="J27" s="4"/>
    </row>
    <row r="28" spans="2:10" ht="13.5" customHeight="1" hidden="1">
      <c r="B28" s="29"/>
      <c r="C28" s="29"/>
      <c r="D28" s="35"/>
      <c r="E28" s="25"/>
      <c r="F28" s="19"/>
      <c r="G28" s="46">
        <f>G26-G27</f>
        <v>0</v>
      </c>
      <c r="H28" s="36"/>
      <c r="I28" s="66"/>
      <c r="J28" s="4"/>
    </row>
    <row r="29" spans="2:10" ht="13.5" customHeight="1" hidden="1">
      <c r="B29" s="29"/>
      <c r="C29" s="29"/>
      <c r="D29" s="35"/>
      <c r="E29" s="25"/>
      <c r="F29" s="19" t="s">
        <v>33</v>
      </c>
      <c r="G29" s="46">
        <f>IF(G28&lt;10329000,G28,10329000)</f>
        <v>0</v>
      </c>
      <c r="H29" s="36">
        <f>G29*0.000116</f>
        <v>0</v>
      </c>
      <c r="I29" s="66"/>
      <c r="J29" s="4"/>
    </row>
    <row r="30" spans="2:10" ht="13.5" customHeight="1" hidden="1">
      <c r="B30" s="29"/>
      <c r="C30" s="29"/>
      <c r="D30" s="35"/>
      <c r="E30" s="25"/>
      <c r="F30" s="19"/>
      <c r="G30" s="46">
        <f>G28-G29</f>
        <v>0</v>
      </c>
      <c r="H30" s="36"/>
      <c r="I30" s="66"/>
      <c r="J30" s="4"/>
    </row>
    <row r="31" spans="2:10" ht="13.5" customHeight="1" hidden="1">
      <c r="B31" s="29"/>
      <c r="C31" s="29"/>
      <c r="D31" s="35"/>
      <c r="E31" s="25"/>
      <c r="F31" s="19" t="s">
        <v>18</v>
      </c>
      <c r="G31" s="46">
        <f>IF(G30&lt;30988000,G30,30988000)</f>
        <v>0</v>
      </c>
      <c r="H31" s="36">
        <f>G31*0.000077</f>
        <v>0</v>
      </c>
      <c r="I31" s="66"/>
      <c r="J31" s="4"/>
    </row>
    <row r="32" spans="2:10" ht="13.5" customHeight="1" hidden="1">
      <c r="B32" s="29"/>
      <c r="C32" s="29"/>
      <c r="D32" s="35"/>
      <c r="E32" s="25"/>
      <c r="F32" s="19"/>
      <c r="G32" s="46">
        <f>G30-G31</f>
        <v>0</v>
      </c>
      <c r="H32" s="36"/>
      <c r="I32" s="66"/>
      <c r="J32" s="4"/>
    </row>
    <row r="33" spans="2:10" ht="13.5" customHeight="1" hidden="1">
      <c r="B33" s="29"/>
      <c r="C33" s="29"/>
      <c r="D33" s="35"/>
      <c r="E33" s="25"/>
      <c r="F33" s="19" t="s">
        <v>19</v>
      </c>
      <c r="G33" s="46">
        <f>IF(G32&lt;30987000,G32,30987000)</f>
        <v>0</v>
      </c>
      <c r="H33" s="36">
        <f>G33*0.000037</f>
        <v>0</v>
      </c>
      <c r="I33" s="66"/>
      <c r="J33" s="4"/>
    </row>
    <row r="34" spans="2:10" ht="13.5" customHeight="1" hidden="1">
      <c r="B34" s="29"/>
      <c r="C34" s="29"/>
      <c r="D34" s="35"/>
      <c r="E34" s="25"/>
      <c r="F34" s="19"/>
      <c r="G34" s="46"/>
      <c r="H34" s="36"/>
      <c r="I34" s="66"/>
      <c r="J34" s="4"/>
    </row>
    <row r="35" spans="2:10" ht="13.5" customHeight="1" hidden="1">
      <c r="B35" s="29"/>
      <c r="C35" s="29"/>
      <c r="D35" s="35"/>
      <c r="E35" s="25"/>
      <c r="F35" s="19" t="s">
        <v>20</v>
      </c>
      <c r="G35" s="46">
        <f>G32-G33</f>
        <v>0</v>
      </c>
      <c r="H35" s="36">
        <f>G35*0.000018</f>
        <v>0</v>
      </c>
      <c r="I35" s="66"/>
      <c r="J35" s="4"/>
    </row>
    <row r="36" spans="2:10" ht="13.5" customHeight="1" hidden="1" thickBot="1">
      <c r="B36" s="29"/>
      <c r="C36" s="29"/>
      <c r="D36" s="35"/>
      <c r="E36" s="25"/>
      <c r="F36" s="19"/>
      <c r="G36" s="29"/>
      <c r="H36" s="47"/>
      <c r="I36" s="67"/>
      <c r="J36" s="4"/>
    </row>
    <row r="37" spans="2:10" ht="13.5" customHeight="1" hidden="1" thickTop="1">
      <c r="B37" s="29" t="s">
        <v>10</v>
      </c>
      <c r="C37" s="29"/>
      <c r="D37" s="35"/>
      <c r="E37" s="29"/>
      <c r="F37" s="25"/>
      <c r="G37" s="19"/>
      <c r="H37" s="48">
        <f>SUM(H10:H35)</f>
        <v>3023.4</v>
      </c>
      <c r="I37" s="66"/>
      <c r="J37" s="4"/>
    </row>
    <row r="38" spans="2:10" ht="13.5" customHeight="1" hidden="1">
      <c r="B38" s="29"/>
      <c r="C38" s="29"/>
      <c r="D38" s="7"/>
      <c r="E38" s="29"/>
      <c r="F38" s="29"/>
      <c r="G38" s="29"/>
      <c r="H38" s="36">
        <f>K7</f>
        <v>1511.7</v>
      </c>
      <c r="I38" s="66"/>
      <c r="J38" s="4"/>
    </row>
    <row r="39" spans="2:10" ht="13.5" customHeight="1" hidden="1" thickBot="1">
      <c r="B39" s="29"/>
      <c r="C39" s="29"/>
      <c r="D39" s="35"/>
      <c r="E39" s="29"/>
      <c r="F39" s="29"/>
      <c r="G39" s="29"/>
      <c r="H39" s="47"/>
      <c r="I39" s="67"/>
      <c r="J39" s="4"/>
    </row>
    <row r="40" spans="2:10" ht="13.5" customHeight="1" thickBot="1">
      <c r="B40" s="29"/>
      <c r="C40" s="29"/>
      <c r="D40" s="35"/>
      <c r="E40" s="29"/>
      <c r="F40" s="29"/>
      <c r="G40" s="29"/>
      <c r="H40" s="36"/>
      <c r="I40" s="66"/>
      <c r="J40" s="4"/>
    </row>
    <row r="41" spans="2:10" ht="36.75" customHeight="1" thickBot="1">
      <c r="B41" s="9" t="s">
        <v>12</v>
      </c>
      <c r="C41" s="10"/>
      <c r="D41" s="8">
        <v>2500000</v>
      </c>
      <c r="E41" s="29"/>
      <c r="F41" s="29"/>
      <c r="G41" s="29"/>
      <c r="H41" s="36"/>
      <c r="I41" s="66"/>
      <c r="J41" s="4"/>
    </row>
    <row r="42" spans="2:10" ht="11.25" customHeight="1" thickBot="1">
      <c r="B42" s="29"/>
      <c r="C42" s="29"/>
      <c r="D42" s="29"/>
      <c r="E42" s="29"/>
      <c r="F42" s="29"/>
      <c r="G42" s="29"/>
      <c r="H42" s="36"/>
      <c r="I42" s="66"/>
      <c r="J42" s="4"/>
    </row>
    <row r="43" spans="2:11" ht="36.75" customHeight="1" hidden="1">
      <c r="B43" s="71" t="s">
        <v>21</v>
      </c>
      <c r="C43" s="72"/>
      <c r="D43" s="72"/>
      <c r="E43" s="72"/>
      <c r="F43" s="72"/>
      <c r="G43" s="72"/>
      <c r="H43" s="69">
        <v>0</v>
      </c>
      <c r="I43" s="70" t="s">
        <v>22</v>
      </c>
      <c r="J43" s="4"/>
      <c r="K43" s="30"/>
    </row>
    <row r="44" spans="2:11" ht="36.75" customHeight="1" hidden="1" thickBot="1">
      <c r="B44" s="75" t="s">
        <v>24</v>
      </c>
      <c r="C44" s="76"/>
      <c r="D44" s="76"/>
      <c r="E44" s="76"/>
      <c r="F44" s="76"/>
      <c r="G44" s="76"/>
      <c r="H44" s="76"/>
      <c r="I44" s="77"/>
      <c r="J44" s="4"/>
      <c r="K44" s="30"/>
    </row>
    <row r="45" spans="2:10" ht="11.25" customHeight="1" hidden="1" thickBot="1">
      <c r="B45" s="29"/>
      <c r="C45" s="29"/>
      <c r="D45" s="29"/>
      <c r="E45" s="29"/>
      <c r="F45" s="29"/>
      <c r="G45" s="29"/>
      <c r="H45" s="36"/>
      <c r="I45" s="66"/>
      <c r="J45" s="4"/>
    </row>
    <row r="46" spans="2:11" ht="36.75" customHeight="1">
      <c r="B46" s="73" t="s">
        <v>25</v>
      </c>
      <c r="C46" s="74"/>
      <c r="D46" s="74"/>
      <c r="E46" s="74"/>
      <c r="F46" s="74"/>
      <c r="G46" s="74"/>
      <c r="H46" s="61">
        <f>H37</f>
        <v>3023.4</v>
      </c>
      <c r="I46" s="62" t="s">
        <v>22</v>
      </c>
      <c r="J46" s="4"/>
      <c r="K46" s="30"/>
    </row>
    <row r="47" spans="2:11" ht="36.75" customHeight="1" thickBot="1">
      <c r="B47" s="78" t="s">
        <v>23</v>
      </c>
      <c r="C47" s="79"/>
      <c r="D47" s="79"/>
      <c r="E47" s="79"/>
      <c r="F47" s="79"/>
      <c r="G47" s="79"/>
      <c r="H47" s="79"/>
      <c r="I47" s="80"/>
      <c r="J47" s="4"/>
      <c r="K47" s="30"/>
    </row>
    <row r="48" spans="2:11" ht="11.25" customHeight="1" hidden="1" thickBot="1">
      <c r="B48" s="14"/>
      <c r="C48" s="15"/>
      <c r="D48" s="15"/>
      <c r="E48" s="16"/>
      <c r="F48" s="16"/>
      <c r="G48" s="16"/>
      <c r="H48" s="17"/>
      <c r="I48" s="38"/>
      <c r="J48" s="4"/>
      <c r="K48" s="30"/>
    </row>
    <row r="49" spans="2:10" ht="42.75" customHeight="1" hidden="1" thickBot="1">
      <c r="B49" s="81" t="s">
        <v>16</v>
      </c>
      <c r="C49" s="82"/>
      <c r="D49" s="82"/>
      <c r="E49" s="83"/>
      <c r="F49" s="83"/>
      <c r="G49" s="20"/>
      <c r="H49" s="21">
        <f>H46/2</f>
        <v>1511.7</v>
      </c>
      <c r="I49" s="66"/>
      <c r="J49" s="4"/>
    </row>
    <row r="50" spans="2:11" s="53" customFormat="1" ht="11.25" customHeight="1" hidden="1">
      <c r="B50" s="11"/>
      <c r="C50" s="12"/>
      <c r="D50" s="13"/>
      <c r="E50" s="49"/>
      <c r="F50" s="49"/>
      <c r="G50" s="49"/>
      <c r="H50" s="50"/>
      <c r="I50" s="68"/>
      <c r="J50" s="51"/>
      <c r="K50" s="52"/>
    </row>
    <row r="51" spans="2:11" s="54" customFormat="1" ht="31.5" customHeight="1" hidden="1" thickBot="1">
      <c r="B51" s="84" t="s">
        <v>13</v>
      </c>
      <c r="C51" s="85"/>
      <c r="D51" s="85"/>
      <c r="E51" s="85"/>
      <c r="F51" s="85"/>
      <c r="G51" s="85"/>
      <c r="H51" s="85"/>
      <c r="I51" s="86"/>
      <c r="K51" s="55"/>
    </row>
    <row r="52" spans="2:11" s="53" customFormat="1" ht="11.25" customHeight="1">
      <c r="B52" s="11"/>
      <c r="C52" s="12"/>
      <c r="D52" s="13"/>
      <c r="E52" s="49"/>
      <c r="F52" s="49"/>
      <c r="G52" s="49"/>
      <c r="H52" s="50"/>
      <c r="I52" s="68"/>
      <c r="J52" s="51"/>
      <c r="K52" s="52"/>
    </row>
    <row r="53" spans="2:8" ht="12.75">
      <c r="B53" s="56" t="s">
        <v>15</v>
      </c>
      <c r="C53" s="57"/>
      <c r="D53" s="57"/>
      <c r="E53" s="57"/>
      <c r="F53" s="57"/>
      <c r="G53" s="57"/>
      <c r="H53" s="57"/>
    </row>
    <row r="54" ht="12.75">
      <c r="B54" s="25" t="s">
        <v>14</v>
      </c>
    </row>
    <row r="56" spans="2:8" ht="27.75" customHeight="1">
      <c r="B56" s="87" t="s">
        <v>17</v>
      </c>
      <c r="C56" s="87"/>
      <c r="D56" s="87"/>
      <c r="E56" s="87"/>
      <c r="F56" s="87"/>
      <c r="G56" s="87"/>
      <c r="H56" s="87"/>
    </row>
  </sheetData>
  <sheetProtection password="CF7A" sheet="1"/>
  <mergeCells count="7">
    <mergeCell ref="B56:H56"/>
    <mergeCell ref="B43:G43"/>
    <mergeCell ref="B46:G46"/>
    <mergeCell ref="B44:I44"/>
    <mergeCell ref="B47:I47"/>
    <mergeCell ref="B49:F49"/>
    <mergeCell ref="B51:I51"/>
  </mergeCells>
  <printOptions/>
  <pageMargins left="0.56" right="0.46" top="0.29" bottom="0.29" header="0" footer="0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Berra</dc:creator>
  <cp:keywords/>
  <dc:description/>
  <cp:lastModifiedBy>Simone De Barba</cp:lastModifiedBy>
  <cp:lastPrinted>2023-09-21T09:29:44Z</cp:lastPrinted>
  <dcterms:created xsi:type="dcterms:W3CDTF">1997-01-30T13:04:48Z</dcterms:created>
  <dcterms:modified xsi:type="dcterms:W3CDTF">2024-01-17T15:52:17Z</dcterms:modified>
  <cp:category/>
  <cp:version/>
  <cp:contentType/>
  <cp:contentStatus/>
</cp:coreProperties>
</file>